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D3CCBD5B-C5C8-4BF7-B391-B0E83FC856CF}" xr6:coauthVersionLast="47" xr6:coauthVersionMax="47" xr10:uidLastSave="{00000000-0000-0000-0000-000000000000}"/>
  <workbookProtection workbookAlgorithmName="SHA-512" workbookHashValue="WXJbwAmm8ZcOhkexhF3AwIgz1P6nz8QTIsv8LK3v12yG6DPdwPANpUoTqIO6AXW4TeU0jpPh5+gXZ+S+V+yuuA==" workbookSaltValue="MXrraUZkLbN5V9DIozWWcg==" workbookSpinCount="100000" lockStructure="1"/>
  <bookViews>
    <workbookView xWindow="-28920" yWindow="-120" windowWidth="29040" windowHeight="15720" tabRatio="601" xr2:uid="{00000000-000D-0000-FFFF-FFFF00000000}"/>
  </bookViews>
  <sheets>
    <sheet name="Eingabe" sheetId="3" r:id="rId1"/>
    <sheet name="Herleitung" sheetId="2" r:id="rId2"/>
    <sheet name="Tabellenwerte Holzarte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3" l="1"/>
  <c r="E3" i="2"/>
  <c r="B3" i="2"/>
  <c r="B6" i="2" l="1"/>
  <c r="B5" i="2" l="1"/>
  <c r="B7" i="2"/>
  <c r="B8" i="2"/>
  <c r="B9" i="2"/>
  <c r="B10" i="2"/>
  <c r="B11" i="2"/>
  <c r="B12" i="2"/>
  <c r="B13" i="2"/>
  <c r="B14" i="2"/>
  <c r="B15" i="2"/>
  <c r="B16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4" i="2"/>
  <c r="C22" i="2"/>
  <c r="C21" i="2"/>
  <c r="C32" i="2" l="1"/>
  <c r="C26" i="2"/>
  <c r="C25" i="2"/>
  <c r="C28" i="2" l="1"/>
  <c r="C24" i="2"/>
  <c r="C23" i="2"/>
  <c r="C27" i="2" l="1"/>
  <c r="C29" i="2" s="1"/>
  <c r="C35" i="2" s="1"/>
  <c r="F6" i="3" s="1"/>
  <c r="C33" i="2" l="1"/>
  <c r="H6" i="3" s="1"/>
  <c r="J6" i="3" s="1"/>
  <c r="C36" i="2"/>
  <c r="G6" i="3" s="1"/>
</calcChain>
</file>

<file path=xl/sharedStrings.xml><?xml version="1.0" encoding="utf-8"?>
<sst xmlns="http://schemas.openxmlformats.org/spreadsheetml/2006/main" count="142" uniqueCount="79">
  <si>
    <r>
      <t>f</t>
    </r>
    <r>
      <rPr>
        <vertAlign val="subscript"/>
        <sz val="11"/>
        <color theme="1"/>
        <rFont val="Calibri"/>
        <family val="2"/>
        <scheme val="minor"/>
      </rPr>
      <t xml:space="preserve">m,k </t>
    </r>
    <r>
      <rPr>
        <sz val="11"/>
        <color theme="1"/>
        <rFont val="Calibri"/>
        <family val="2"/>
        <scheme val="minor"/>
      </rPr>
      <t>[N/mm²]</t>
    </r>
  </si>
  <si>
    <t>Buche</t>
  </si>
  <si>
    <t>Esche</t>
  </si>
  <si>
    <t>Variablen</t>
  </si>
  <si>
    <r>
      <t>f</t>
    </r>
    <r>
      <rPr>
        <vertAlign val="subscript"/>
        <sz val="11"/>
        <color theme="1"/>
        <rFont val="Calibri"/>
        <family val="2"/>
        <scheme val="minor"/>
      </rPr>
      <t>m,k</t>
    </r>
  </si>
  <si>
    <t>d</t>
  </si>
  <si>
    <r>
      <t>f</t>
    </r>
    <r>
      <rPr>
        <vertAlign val="subscript"/>
        <sz val="11"/>
        <color theme="1"/>
        <rFont val="Calibri"/>
        <family val="2"/>
        <scheme val="minor"/>
      </rPr>
      <t>h,1,k</t>
    </r>
  </si>
  <si>
    <r>
      <t>f</t>
    </r>
    <r>
      <rPr>
        <vertAlign val="subscript"/>
        <sz val="11"/>
        <color theme="1"/>
        <rFont val="Calibri"/>
        <family val="2"/>
        <scheme val="minor"/>
      </rPr>
      <t>h,2,k</t>
    </r>
  </si>
  <si>
    <t>[N/mm²]</t>
  </si>
  <si>
    <t>[mm]</t>
  </si>
  <si>
    <t>Charakteristische Rechenwerte nach Holzarten</t>
  </si>
  <si>
    <t>Holzart</t>
  </si>
  <si>
    <t>C16</t>
  </si>
  <si>
    <t>C24</t>
  </si>
  <si>
    <t>C30</t>
  </si>
  <si>
    <t>C35</t>
  </si>
  <si>
    <t>D30</t>
  </si>
  <si>
    <t>D35</t>
  </si>
  <si>
    <t>D40</t>
  </si>
  <si>
    <t>D60</t>
  </si>
  <si>
    <t>GL24c</t>
  </si>
  <si>
    <t>GL24h</t>
  </si>
  <si>
    <t>GL28c</t>
  </si>
  <si>
    <t>GL28h</t>
  </si>
  <si>
    <t>GL30c</t>
  </si>
  <si>
    <t>GL30h</t>
  </si>
  <si>
    <t>GL32c</t>
  </si>
  <si>
    <t>GL32h</t>
  </si>
  <si>
    <r>
      <t>f</t>
    </r>
    <r>
      <rPr>
        <vertAlign val="subscript"/>
        <sz val="11"/>
        <color theme="1"/>
        <rFont val="Calibri"/>
        <family val="2"/>
        <scheme val="minor"/>
      </rPr>
      <t>my,k</t>
    </r>
  </si>
  <si>
    <r>
      <t>f</t>
    </r>
    <r>
      <rPr>
        <vertAlign val="subscript"/>
        <sz val="11"/>
        <color theme="1"/>
        <rFont val="Calibri"/>
        <family val="2"/>
        <scheme val="minor"/>
      </rPr>
      <t>mz,k</t>
    </r>
  </si>
  <si>
    <r>
      <t>f</t>
    </r>
    <r>
      <rPr>
        <vertAlign val="subscript"/>
        <sz val="11"/>
        <color theme="1"/>
        <rFont val="Calibri"/>
        <family val="2"/>
        <scheme val="minor"/>
      </rPr>
      <t>t,0,k</t>
    </r>
  </si>
  <si>
    <r>
      <t>f</t>
    </r>
    <r>
      <rPr>
        <vertAlign val="subscript"/>
        <sz val="11"/>
        <color theme="1"/>
        <rFont val="Calibri"/>
        <family val="2"/>
        <scheme val="minor"/>
      </rPr>
      <t>t,90,k</t>
    </r>
  </si>
  <si>
    <r>
      <t>f</t>
    </r>
    <r>
      <rPr>
        <vertAlign val="subscript"/>
        <sz val="11"/>
        <color theme="1"/>
        <rFont val="Calibri"/>
        <family val="2"/>
        <scheme val="minor"/>
      </rPr>
      <t>c,0,k</t>
    </r>
  </si>
  <si>
    <r>
      <t>f</t>
    </r>
    <r>
      <rPr>
        <vertAlign val="subscript"/>
        <sz val="11"/>
        <color theme="1"/>
        <rFont val="Calibri"/>
        <family val="2"/>
        <scheme val="minor"/>
      </rPr>
      <t>c,90,k</t>
    </r>
  </si>
  <si>
    <r>
      <t>f</t>
    </r>
    <r>
      <rPr>
        <vertAlign val="subscript"/>
        <sz val="11"/>
        <color theme="1"/>
        <rFont val="Calibri"/>
        <family val="2"/>
        <scheme val="minor"/>
      </rPr>
      <t>v,k</t>
    </r>
  </si>
  <si>
    <r>
      <t>k</t>
    </r>
    <r>
      <rPr>
        <vertAlign val="subscript"/>
        <sz val="11"/>
        <color theme="1"/>
        <rFont val="Calibri"/>
        <family val="2"/>
        <scheme val="minor"/>
      </rPr>
      <t>cr</t>
    </r>
  </si>
  <si>
    <r>
      <t>E</t>
    </r>
    <r>
      <rPr>
        <vertAlign val="subscript"/>
        <sz val="11"/>
        <color theme="1"/>
        <rFont val="Calibri"/>
        <family val="2"/>
        <scheme val="minor"/>
      </rPr>
      <t>0,mean</t>
    </r>
  </si>
  <si>
    <r>
      <t>E</t>
    </r>
    <r>
      <rPr>
        <vertAlign val="subscript"/>
        <sz val="11"/>
        <color theme="1"/>
        <rFont val="Calibri"/>
        <family val="2"/>
        <scheme val="minor"/>
      </rPr>
      <t>90,mean</t>
    </r>
  </si>
  <si>
    <r>
      <t>G</t>
    </r>
    <r>
      <rPr>
        <vertAlign val="subscript"/>
        <sz val="11"/>
        <color theme="1"/>
        <rFont val="Calibri"/>
        <family val="2"/>
        <scheme val="minor"/>
      </rPr>
      <t>mean</t>
    </r>
  </si>
  <si>
    <r>
      <t>ρ</t>
    </r>
    <r>
      <rPr>
        <vertAlign val="subscript"/>
        <sz val="11"/>
        <color theme="1"/>
        <rFont val="Calibri"/>
        <family val="2"/>
        <scheme val="minor"/>
      </rPr>
      <t>k</t>
    </r>
  </si>
  <si>
    <r>
      <t>p</t>
    </r>
    <r>
      <rPr>
        <vertAlign val="subscript"/>
        <sz val="11"/>
        <color theme="1"/>
        <rFont val="Calibri"/>
        <family val="2"/>
        <scheme val="minor"/>
      </rPr>
      <t>mean</t>
    </r>
  </si>
  <si>
    <t>Auswahl</t>
  </si>
  <si>
    <t>Charakteristische Rechenerte Holzarten</t>
  </si>
  <si>
    <t>Holzart Seitenholz</t>
  </si>
  <si>
    <t>Holzart Mittelholz</t>
  </si>
  <si>
    <t>Seitenholz</t>
  </si>
  <si>
    <t>Mittelholz</t>
  </si>
  <si>
    <t>Auswahl Seitenholz</t>
  </si>
  <si>
    <t>Auswahl Mittelholz</t>
  </si>
  <si>
    <t>Hirnholz</t>
  </si>
  <si>
    <t>Holzart Holznagel</t>
  </si>
  <si>
    <t>Holznagel</t>
  </si>
  <si>
    <t>Durchmesser Nagel</t>
  </si>
  <si>
    <t>β</t>
  </si>
  <si>
    <r>
      <t>R</t>
    </r>
    <r>
      <rPr>
        <vertAlign val="subscript"/>
        <sz val="11"/>
        <color theme="1"/>
        <rFont val="Calibri"/>
        <family val="2"/>
        <scheme val="minor"/>
      </rPr>
      <t>k</t>
    </r>
  </si>
  <si>
    <r>
      <t>M</t>
    </r>
    <r>
      <rPr>
        <vertAlign val="subscript"/>
        <sz val="11"/>
        <color theme="1"/>
        <rFont val="Calibri"/>
        <family val="2"/>
        <scheme val="minor"/>
      </rPr>
      <t>u,k</t>
    </r>
  </si>
  <si>
    <t>[Nmm]</t>
  </si>
  <si>
    <t>[N]</t>
  </si>
  <si>
    <r>
      <t>t</t>
    </r>
    <r>
      <rPr>
        <vertAlign val="subscript"/>
        <sz val="11"/>
        <color theme="1"/>
        <rFont val="Calibri"/>
        <family val="2"/>
        <scheme val="minor"/>
      </rPr>
      <t>1,req</t>
    </r>
  </si>
  <si>
    <r>
      <t>t</t>
    </r>
    <r>
      <rPr>
        <vertAlign val="subscript"/>
        <sz val="11"/>
        <color theme="1"/>
        <rFont val="Calibri"/>
        <family val="2"/>
        <scheme val="minor"/>
      </rPr>
      <t>2,req</t>
    </r>
  </si>
  <si>
    <t>Mindestholz-dicke Mittelholz</t>
  </si>
  <si>
    <t>Mindestholz-dicke Seitenholz</t>
  </si>
  <si>
    <t>BSPH</t>
  </si>
  <si>
    <t>Übertragbare Abscherkraft       Fv,Rk [kN]</t>
  </si>
  <si>
    <t>E0,mean [N/mm²]</t>
  </si>
  <si>
    <t>KLED</t>
  </si>
  <si>
    <t>KLED
kmod</t>
  </si>
  <si>
    <t>Bemessungs-Abscherkraft Fv,Rd [kN]</t>
  </si>
  <si>
    <t>kmod</t>
  </si>
  <si>
    <t>lang</t>
  </si>
  <si>
    <t>mittel</t>
  </si>
  <si>
    <t>kurz</t>
  </si>
  <si>
    <t>kurz/sehr kurz</t>
  </si>
  <si>
    <t>sehr kurz</t>
  </si>
  <si>
    <t>ständig</t>
  </si>
  <si>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</t>
    </r>
  </si>
  <si>
    <t>Mateo Holznagel Vorbemessungstool</t>
  </si>
  <si>
    <t>Version 1</t>
  </si>
  <si>
    <t>Seitenholz/
Mittelholz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</si>
</sst>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6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0" xfId="0" applyNumberFormat="1"/>
    <xf numFmtId="1" fontId="0" fillId="2" borderId="0" xfId="0" applyNumberFormat="1" applyFill="1"/>
    <xf numFmtId="165" fontId="0" fillId="2" borderId="0" xfId="0" applyNumberFormat="1" applyFill="1"/>
    <xf numFmtId="0" fontId="0" fillId="0" borderId="9" xfId="0" applyBorder="1" applyAlignment="1">
      <alignment horizontal="center" vertical="center" wrapText="1"/>
    </xf>
    <xf numFmtId="0" fontId="0" fillId="0" borderId="11" xfId="0" applyBorder="1"/>
    <xf numFmtId="165" fontId="0" fillId="0" borderId="11" xfId="0" applyNumberFormat="1" applyBorder="1"/>
    <xf numFmtId="0" fontId="0" fillId="0" borderId="12" xfId="0" applyBorder="1"/>
    <xf numFmtId="0" fontId="0" fillId="0" borderId="14" xfId="0" applyBorder="1"/>
    <xf numFmtId="165" fontId="0" fillId="0" borderId="14" xfId="0" applyNumberFormat="1" applyBorder="1"/>
    <xf numFmtId="0" fontId="0" fillId="0" borderId="15" xfId="0" applyBorder="1"/>
    <xf numFmtId="0" fontId="0" fillId="0" borderId="16" xfId="0" applyBorder="1"/>
    <xf numFmtId="164" fontId="0" fillId="0" borderId="9" xfId="1" applyFont="1" applyBorder="1"/>
    <xf numFmtId="0" fontId="5" fillId="0" borderId="0" xfId="0" applyFont="1" applyAlignment="1">
      <alignment horizontal="right"/>
    </xf>
    <xf numFmtId="0" fontId="0" fillId="3" borderId="9" xfId="1" applyNumberFormat="1" applyFont="1" applyFill="1" applyBorder="1" applyAlignment="1" applyProtection="1">
      <alignment horizontal="center"/>
      <protection locked="0"/>
    </xf>
    <xf numFmtId="1" fontId="0" fillId="0" borderId="0" xfId="0" applyNumberFormat="1"/>
    <xf numFmtId="0" fontId="2" fillId="0" borderId="0" xfId="0" applyFont="1"/>
    <xf numFmtId="14" fontId="0" fillId="0" borderId="0" xfId="0" applyNumberFormat="1"/>
    <xf numFmtId="0" fontId="2" fillId="0" borderId="0" xfId="0" applyFont="1" applyAlignment="1">
      <alignment horizontal="center"/>
    </xf>
    <xf numFmtId="0" fontId="0" fillId="3" borderId="9" xfId="0" applyFill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3" xfId="0" applyBorder="1" applyProtection="1"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6" fmlaLink="'Tabellenwerte Holzarten'!$C$18" fmlaRange="'Tabellenwerte Holzarten'!$A$17:$A$33" noThreeD="1" sel="10" val="9"/>
</file>

<file path=xl/ctrlProps/ctrlProp2.xml><?xml version="1.0" encoding="utf-8"?>
<formControlPr xmlns="http://schemas.microsoft.com/office/spreadsheetml/2009/9/main" objectType="Drop" dropStyle="combo" dx="26" fmlaLink="'Tabellenwerte Holzarten'!$E$18" fmlaRange="'Tabellenwerte Holzarten'!$A$17:$A$33" noThreeD="1" sel="11" val="9"/>
</file>

<file path=xl/ctrlProps/ctrlProp3.xml><?xml version="1.0" encoding="utf-8"?>
<formControlPr xmlns="http://schemas.microsoft.com/office/spreadsheetml/2009/9/main" objectType="Drop" dropStyle="combo" dx="26" fmlaLink="Herleitung!$H$9" fmlaRange="Herleitung!$G$9:$G$10" noThreeD="1" sel="2" val="0"/>
</file>

<file path=xl/ctrlProps/ctrlProp4.xml><?xml version="1.0" encoding="utf-8"?>
<formControlPr xmlns="http://schemas.microsoft.com/office/spreadsheetml/2009/9/main" objectType="Drop" dropStyle="combo" dx="26" fmlaLink="Herleitung!$J$5" fmlaRange="Herleitung!$G$5:$G$6" noThreeD="1" sel="2" val="0"/>
</file>

<file path=xl/ctrlProps/ctrlProp5.xml><?xml version="1.0" encoding="utf-8"?>
<formControlPr xmlns="http://schemas.microsoft.com/office/spreadsheetml/2009/9/main" objectType="Drop" dropStyle="combo" dx="26" fmlaLink="Herleitung!$J$5" fmlaRange="Herleitung!$G$5:$G$6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2</xdr:col>
          <xdr:colOff>9525</xdr:colOff>
          <xdr:row>7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9525</xdr:rowOff>
        </xdr:from>
        <xdr:to>
          <xdr:col>3</xdr:col>
          <xdr:colOff>0</xdr:colOff>
          <xdr:row>7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</xdr:row>
          <xdr:rowOff>19050</xdr:rowOff>
        </xdr:from>
        <xdr:to>
          <xdr:col>0</xdr:col>
          <xdr:colOff>1019175</xdr:colOff>
          <xdr:row>7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8</xdr:row>
      <xdr:rowOff>7620</xdr:rowOff>
    </xdr:from>
    <xdr:to>
      <xdr:col>3</xdr:col>
      <xdr:colOff>38100</xdr:colOff>
      <xdr:row>11</xdr:row>
      <xdr:rowOff>7620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920240"/>
          <a:ext cx="3276600" cy="548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BSPH sollte bei einem seitlichen Anschluss von Hirnholz ausgegangen werden.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0</xdr:colOff>
      <xdr:row>7</xdr:row>
      <xdr:rowOff>167640</xdr:rowOff>
    </xdr:from>
    <xdr:to>
      <xdr:col>7</xdr:col>
      <xdr:colOff>662940</xdr:colOff>
      <xdr:row>10</xdr:row>
      <xdr:rowOff>167640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82440" y="1897380"/>
          <a:ext cx="3276600" cy="548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 Unterschreitung der Mindestholzdicke wird die Tragfähigkeit dementsprechend abgemindert.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406400</xdr:colOff>
      <xdr:row>20</xdr:row>
      <xdr:rowOff>103505</xdr:rowOff>
    </xdr:from>
    <xdr:to>
      <xdr:col>2</xdr:col>
      <xdr:colOff>334940</xdr:colOff>
      <xdr:row>30</xdr:row>
      <xdr:rowOff>36830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" y="4405630"/>
          <a:ext cx="2027215" cy="1838325"/>
        </a:xfrm>
        <a:prstGeom prst="rect">
          <a:avLst/>
        </a:prstGeom>
      </xdr:spPr>
    </xdr:pic>
    <xdr:clientData/>
  </xdr:twoCellAnchor>
  <xdr:twoCellAnchor editAs="oneCell">
    <xdr:from>
      <xdr:col>0</xdr:col>
      <xdr:colOff>480060</xdr:colOff>
      <xdr:row>11</xdr:row>
      <xdr:rowOff>160020</xdr:rowOff>
    </xdr:from>
    <xdr:to>
      <xdr:col>2</xdr:col>
      <xdr:colOff>697230</xdr:colOff>
      <xdr:row>19</xdr:row>
      <xdr:rowOff>53340</xdr:rowOff>
    </xdr:to>
    <xdr:pic>
      <xdr:nvPicPr>
        <xdr:cNvPr id="9" name="Picture 25" descr="zapfenstoß2_l_sei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2621280"/>
          <a:ext cx="2362200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11</xdr:row>
      <xdr:rowOff>73024</xdr:rowOff>
    </xdr:from>
    <xdr:to>
      <xdr:col>8</xdr:col>
      <xdr:colOff>114933</xdr:colOff>
      <xdr:row>44</xdr:row>
      <xdr:rowOff>92075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B92F3D3-87B3-EEB1-51AF-F0F0671355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1" t="3293" b="1877"/>
        <a:stretch/>
      </xdr:blipFill>
      <xdr:spPr>
        <a:xfrm>
          <a:off x="3473450" y="2660649"/>
          <a:ext cx="4340858" cy="63055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18</xdr:row>
      <xdr:rowOff>38100</xdr:rowOff>
    </xdr:from>
    <xdr:to>
      <xdr:col>11</xdr:col>
      <xdr:colOff>198548</xdr:colOff>
      <xdr:row>27</xdr:row>
      <xdr:rowOff>183043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640" y="3695700"/>
          <a:ext cx="4938188" cy="1882303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31</xdr:row>
      <xdr:rowOff>7620</xdr:rowOff>
    </xdr:from>
    <xdr:to>
      <xdr:col>8</xdr:col>
      <xdr:colOff>289790</xdr:colOff>
      <xdr:row>38</xdr:row>
      <xdr:rowOff>15357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640" y="5935980"/>
          <a:ext cx="2651990" cy="1348857"/>
        </a:xfrm>
        <a:prstGeom prst="rect">
          <a:avLst/>
        </a:prstGeom>
      </xdr:spPr>
    </xdr:pic>
    <xdr:clientData/>
  </xdr:twoCellAnchor>
  <xdr:oneCellAnchor>
    <xdr:from>
      <xdr:col>0</xdr:col>
      <xdr:colOff>53340</xdr:colOff>
      <xdr:row>37</xdr:row>
      <xdr:rowOff>140970</xdr:rowOff>
    </xdr:from>
    <xdr:ext cx="3375660" cy="2247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53340" y="7410450"/>
              <a:ext cx="3375660" cy="224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AT" sz="1100" b="0" i="1">
                          <a:latin typeface="Cambria Math" panose="02040503050406030204" pitchFamily="18" charset="0"/>
                        </a:rPr>
                        <m:t>𝑆𝑒𝑖𝑡𝑒𝑛h𝑜𝑙𝑧</m:t>
                      </m:r>
                      <m:r>
                        <a:rPr lang="de-AT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AT" sz="1100" b="0" i="1">
                          <a:latin typeface="Cambria Math" panose="02040503050406030204" pitchFamily="18" charset="0"/>
                        </a:rPr>
                        <m:t>𝑓</m:t>
                      </m:r>
                    </m:e>
                    <m:sub>
                      <m:r>
                        <a:rPr lang="de-AT" sz="1100" b="0" i="1">
                          <a:latin typeface="Cambria Math" panose="02040503050406030204" pitchFamily="18" charset="0"/>
                        </a:rPr>
                        <m:t>h</m:t>
                      </m:r>
                      <m:r>
                        <a:rPr lang="de-AT" sz="1100" b="0" i="1">
                          <a:latin typeface="Cambria Math" panose="02040503050406030204" pitchFamily="18" charset="0"/>
                        </a:rPr>
                        <m:t>,</m:t>
                      </m:r>
                      <m:r>
                        <a:rPr lang="de-AT" sz="1100" b="0" i="1">
                          <a:latin typeface="Cambria Math" panose="02040503050406030204" pitchFamily="18" charset="0"/>
                        </a:rPr>
                        <m:t>𝑘</m:t>
                      </m:r>
                    </m:sub>
                  </m:sSub>
                  <m:r>
                    <a:rPr lang="de-AT" sz="1100" b="0" i="1">
                      <a:latin typeface="Cambria Math" panose="02040503050406030204" pitchFamily="18" charset="0"/>
                    </a:rPr>
                    <m:t>=0,082 </m:t>
                  </m:r>
                  <m:r>
                    <a:rPr lang="de-AT" sz="1100" b="0" i="1">
                      <a:latin typeface="Cambria Math" panose="02040503050406030204" pitchFamily="18" charset="0"/>
                    </a:rPr>
                    <m:t>𝑥</m:t>
                  </m:r>
                  <m:r>
                    <a:rPr lang="de-AT" sz="1100" b="0" i="1">
                      <a:latin typeface="Cambria Math" panose="02040503050406030204" pitchFamily="18" charset="0"/>
                    </a:rPr>
                    <m:t> </m:t>
                  </m:r>
                  <m:d>
                    <m:dPr>
                      <m:ctrlPr>
                        <a:rPr lang="de-AT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de-AT" sz="1100" b="0" i="1">
                          <a:latin typeface="Cambria Math" panose="02040503050406030204" pitchFamily="18" charset="0"/>
                        </a:rPr>
                        <m:t>1−0,01</m:t>
                      </m:r>
                      <m:r>
                        <a:rPr lang="de-AT" sz="1100" b="0" i="1">
                          <a:latin typeface="Cambria Math" panose="02040503050406030204" pitchFamily="18" charset="0"/>
                        </a:rPr>
                        <m:t>𝑥𝑑</m:t>
                      </m:r>
                    </m:e>
                  </m:d>
                  <m:r>
                    <a:rPr lang="de-AT" sz="1100" b="0" i="1">
                      <a:latin typeface="Cambria Math" panose="02040503050406030204" pitchFamily="18" charset="0"/>
                    </a:rPr>
                    <m:t>𝑥</m:t>
                  </m:r>
                  <m:r>
                    <a:rPr lang="de-AT" sz="1100" b="0" i="1">
                      <a:latin typeface="Cambria Math" panose="02040503050406030204" pitchFamily="18" charset="0"/>
                    </a:rPr>
                    <m:t>  </m:t>
                  </m:r>
                  <m:sSub>
                    <m:sSubPr>
                      <m:ctrlPr>
                        <a:rPr lang="el-G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l-GR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𝜌</m:t>
                      </m:r>
                    </m:e>
                    <m:sub>
                      <m:r>
                        <a:rPr lang="de-DE" sz="1100" b="0" i="1">
                          <a:latin typeface="Cambria Math" panose="02040503050406030204" pitchFamily="18" charset="0"/>
                        </a:rPr>
                        <m:t>𝑘</m:t>
                      </m:r>
                    </m:sub>
                  </m:sSub>
                </m:oMath>
              </a14:m>
              <a:r>
                <a:rPr lang="en-US" sz="1100"/>
                <a:t> [N/mm²]</a:t>
              </a:r>
            </a:p>
          </xdr:txBody>
        </xdr:sp>
      </mc:Choice>
      <mc:Fallback xmlns="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608E0B75-7248-4DC9-8F7A-C479462C1448}"/>
                </a:ext>
              </a:extLst>
            </xdr:cNvPr>
            <xdr:cNvSpPr txBox="1"/>
          </xdr:nvSpPr>
          <xdr:spPr>
            <a:xfrm>
              <a:off x="53340" y="7410450"/>
              <a:ext cx="3375660" cy="224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de-AT" sz="1100" b="0" i="0">
                  <a:latin typeface="Cambria Math" panose="02040503050406030204" pitchFamily="18" charset="0"/>
                </a:rPr>
                <a:t>𝑆𝑒𝑖𝑡𝑒𝑛ℎ𝑜𝑙𝑧 𝑓</a:t>
              </a:r>
              <a:r>
                <a:rPr lang="en-US" sz="1100" b="0" i="0">
                  <a:latin typeface="Cambria Math" panose="02040503050406030204" pitchFamily="18" charset="0"/>
                </a:rPr>
                <a:t>〗_(</a:t>
              </a:r>
              <a:r>
                <a:rPr lang="de-AT" sz="1100" b="0" i="0">
                  <a:latin typeface="Cambria Math" panose="02040503050406030204" pitchFamily="18" charset="0"/>
                </a:rPr>
                <a:t>ℎ,𝑘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r>
                <a:rPr lang="de-AT" sz="1100" b="0" i="0">
                  <a:latin typeface="Cambria Math" panose="02040503050406030204" pitchFamily="18" charset="0"/>
                </a:rPr>
                <a:t>=0,082 𝑥 (1−0,01𝑥𝑑)𝑥 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𝜌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de-DE" sz="1100" b="0" i="0">
                  <a:latin typeface="Cambria Math" panose="02040503050406030204" pitchFamily="18" charset="0"/>
                </a:rPr>
                <a:t>𝑘</a:t>
              </a:r>
              <a:r>
                <a:rPr lang="en-US" sz="1100"/>
                <a:t> [N/mm²]</a:t>
              </a:r>
            </a:p>
          </xdr:txBody>
        </xdr:sp>
      </mc:Fallback>
    </mc:AlternateContent>
    <xdr:clientData/>
  </xdr:oneCellAnchor>
  <xdr:oneCellAnchor>
    <xdr:from>
      <xdr:col>0</xdr:col>
      <xdr:colOff>163163</xdr:colOff>
      <xdr:row>39</xdr:row>
      <xdr:rowOff>38892</xdr:rowOff>
    </xdr:from>
    <xdr:ext cx="3311557" cy="176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63163" y="7674132"/>
              <a:ext cx="3311557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DE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𝐻𝑖𝑟𝑛</m:t>
                      </m:r>
                      <m:r>
                        <a:rPr lang="de-AT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h𝑜𝑙𝑧</m:t>
                      </m:r>
                      <m:r>
                        <a:rPr lang="de-AT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de-AT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</m:t>
                      </m:r>
                    </m:e>
                    <m:sub>
                      <m:r>
                        <a:rPr lang="de-AT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h</m:t>
                      </m:r>
                      <m:r>
                        <a:rPr lang="de-AT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</m:t>
                      </m:r>
                      <m:r>
                        <a:rPr lang="de-AT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sub>
                  </m:sSub>
                  <m:r>
                    <a:rPr lang="de-AT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=0,082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/2,5</m:t>
                  </m:r>
                  <m:r>
                    <a:rPr lang="de-AT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AT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𝑥</m:t>
                  </m:r>
                  <m:r>
                    <a:rPr lang="de-AT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d>
                    <m:dPr>
                      <m:ctrlPr>
                        <a:rPr lang="de-AT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de-AT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1−0,01</m:t>
                      </m:r>
                      <m:r>
                        <a:rPr lang="de-AT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𝑥𝑑</m:t>
                      </m:r>
                    </m:e>
                  </m:d>
                  <m:r>
                    <a:rPr lang="de-AT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𝑥</m:t>
                  </m:r>
                  <m:r>
                    <a:rPr lang="de-AT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 </m:t>
                  </m:r>
                  <m:sSub>
                    <m:sSubPr>
                      <m:ctrlPr>
                        <a:rPr lang="el-GR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l-GR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𝜌</m:t>
                      </m:r>
                    </m:e>
                    <m:sub>
                      <m:r>
                        <a:rPr lang="de-DE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sub>
                  </m:sSub>
                </m:oMath>
              </a14:m>
              <a:r>
                <a:rPr lang="en-US" sz="1100"/>
                <a:t> [N/mm²]</a:t>
              </a:r>
            </a:p>
          </xdr:txBody>
        </xdr:sp>
      </mc:Choice>
      <mc:Fallback xmlns=""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A3772CAC-EDCC-4B6A-ADED-91B25E8DE0C4}"/>
                </a:ext>
              </a:extLst>
            </xdr:cNvPr>
            <xdr:cNvSpPr txBox="1"/>
          </xdr:nvSpPr>
          <xdr:spPr>
            <a:xfrm>
              <a:off x="163163" y="7674132"/>
              <a:ext cx="3311557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𝐻𝑖𝑟𝑛</a:t>
              </a:r>
              <a:r>
                <a:rPr lang="de-A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ℎ𝑜𝑙𝑧 𝑓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de-A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ℎ,𝑘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de-A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=0,082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/2,5</a:t>
              </a:r>
              <a:r>
                <a:rPr lang="de-A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𝑥 (1−0,01𝑥𝑑)𝑥 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𝜌_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𝑘</a:t>
              </a:r>
              <a:r>
                <a:rPr lang="en-US" sz="1100"/>
                <a:t> [N/mm²]</a:t>
              </a:r>
            </a:p>
          </xdr:txBody>
        </xdr:sp>
      </mc:Fallback>
    </mc:AlternateContent>
    <xdr:clientData/>
  </xdr:oneCellAnchor>
  <xdr:twoCellAnchor editAs="oneCell">
    <xdr:from>
      <xdr:col>5</xdr:col>
      <xdr:colOff>0</xdr:colOff>
      <xdr:row>40</xdr:row>
      <xdr:rowOff>0</xdr:rowOff>
    </xdr:from>
    <xdr:to>
      <xdr:col>11</xdr:col>
      <xdr:colOff>587203</xdr:colOff>
      <xdr:row>43</xdr:row>
      <xdr:rowOff>68633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7848600"/>
          <a:ext cx="5342083" cy="617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showGridLines="0" tabSelected="1" zoomScaleNormal="100" workbookViewId="0">
      <selection activeCell="I6" sqref="I6"/>
    </sheetView>
  </sheetViews>
  <sheetFormatPr baseColWidth="10" defaultRowHeight="15"/>
  <cols>
    <col min="1" max="1" width="15.42578125" customWidth="1"/>
    <col min="2" max="2" width="15.85546875" customWidth="1"/>
    <col min="3" max="3" width="16.28515625" customWidth="1"/>
    <col min="4" max="4" width="15.28515625" customWidth="1"/>
    <col min="5" max="5" width="15" customWidth="1"/>
    <col min="6" max="6" width="12.28515625" customWidth="1"/>
    <col min="7" max="7" width="12.42578125" customWidth="1"/>
    <col min="8" max="8" width="13" customWidth="1"/>
    <col min="9" max="9" width="13.140625" customWidth="1"/>
    <col min="10" max="10" width="12.85546875" customWidth="1"/>
  </cols>
  <sheetData>
    <row r="1" spans="1:10" ht="21">
      <c r="A1" s="27" t="s">
        <v>76</v>
      </c>
      <c r="B1" s="27"/>
      <c r="C1" s="27"/>
      <c r="D1" s="27"/>
      <c r="E1" s="27"/>
      <c r="F1" s="27"/>
      <c r="G1" s="27"/>
      <c r="H1" s="27"/>
      <c r="I1" s="27"/>
      <c r="J1" s="25" t="s">
        <v>77</v>
      </c>
    </row>
    <row r="2" spans="1:10">
      <c r="J2" s="26">
        <v>44068</v>
      </c>
    </row>
    <row r="5" spans="1:10" ht="45">
      <c r="A5" s="13" t="s">
        <v>78</v>
      </c>
      <c r="B5" s="13" t="s">
        <v>43</v>
      </c>
      <c r="C5" s="13" t="s">
        <v>44</v>
      </c>
      <c r="D5" s="13" t="s">
        <v>50</v>
      </c>
      <c r="E5" s="13" t="s">
        <v>52</v>
      </c>
      <c r="F5" s="13" t="s">
        <v>61</v>
      </c>
      <c r="G5" s="13" t="s">
        <v>60</v>
      </c>
      <c r="H5" s="13" t="s">
        <v>63</v>
      </c>
      <c r="I5" s="13" t="s">
        <v>66</v>
      </c>
      <c r="J5" s="13" t="s">
        <v>67</v>
      </c>
    </row>
    <row r="6" spans="1:10">
      <c r="A6" s="32"/>
      <c r="B6" s="32"/>
      <c r="C6" s="32"/>
      <c r="D6" s="32"/>
      <c r="E6" s="28">
        <v>25</v>
      </c>
      <c r="F6" s="29">
        <f>Herleitung!C35</f>
        <v>58.74366392770149</v>
      </c>
      <c r="G6" s="29">
        <f>Herleitung!C36</f>
        <v>52.068967698960925</v>
      </c>
      <c r="H6" s="31">
        <f>Herleitung!C33/1000</f>
        <v>4.6531603562954897</v>
      </c>
      <c r="I6" s="23" t="s">
        <v>69</v>
      </c>
      <c r="J6" s="31">
        <f>H6*I7/J8</f>
        <v>2.5055478841591099</v>
      </c>
    </row>
    <row r="7" spans="1:10">
      <c r="A7" s="32"/>
      <c r="B7" s="32"/>
      <c r="C7" s="32"/>
      <c r="D7" s="32"/>
      <c r="E7" s="28"/>
      <c r="F7" s="30"/>
      <c r="G7" s="30"/>
      <c r="H7" s="31"/>
      <c r="I7" s="21">
        <f>VLOOKUP(I6,Herleitung!A46:B51,2,FALSE)</f>
        <v>0.7</v>
      </c>
      <c r="J7" s="31"/>
    </row>
    <row r="8" spans="1:10" ht="18">
      <c r="I8" s="22" t="s">
        <v>75</v>
      </c>
      <c r="J8">
        <v>1.3</v>
      </c>
    </row>
  </sheetData>
  <sheetProtection algorithmName="SHA-512" hashValue="vsuwBBRXnhZtj24idA5mN2q5Ap6+hhO/yCjtSMDYQCI6q3e6qBKiZM6mBlnQt1gf6iMCMdAdO2DJFMVzh+Ddeg==" saltValue="ypgGMb3N4r7rRqL3cG5Y5Q==" spinCount="100000" sheet="1" objects="1" scenarios="1" selectLockedCells="1"/>
  <mergeCells count="6">
    <mergeCell ref="J6:J7"/>
    <mergeCell ref="A1:I1"/>
    <mergeCell ref="E6:E7"/>
    <mergeCell ref="F6:F7"/>
    <mergeCell ref="G6:G7"/>
    <mergeCell ref="H6:H7"/>
  </mergeCells>
  <dataValidations count="1">
    <dataValidation type="list" allowBlank="1" showInputMessage="1" showErrorMessage="1" sqref="E6:E7" xr:uid="{00000000-0002-0000-0000-000000000000}">
      <formula1>"25,30"</formula1>
    </dataValidation>
  </dataValidations>
  <pageMargins left="0.70866141732283472" right="0.70866141732283472" top="0.78740157480314965" bottom="0.78740157480314965" header="0.31496062992125984" footer="0.31496062992125984"/>
  <pageSetup paperSize="9" scale="62" orientation="portrait" r:id="rId1"/>
  <headerFooter>
    <oddFooter>&amp;C
KNAPP® GmbH I A-3324 Euratsfeld I Wassergasse 31 I AUSTRIA/EUROPE 
 Tel. +43(0)7474/79910 I Fax +43(0)7474/79910-99
eMail: info@knapp-verbinder.com I www.knapp-verbinder.com&amp;R&amp;P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2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19050</xdr:colOff>
                    <xdr:row>5</xdr:row>
                    <xdr:rowOff>9525</xdr:rowOff>
                  </from>
                  <to>
                    <xdr:col>3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0</xdr:col>
                    <xdr:colOff>9525</xdr:colOff>
                    <xdr:row>5</xdr:row>
                    <xdr:rowOff>19050</xdr:rowOff>
                  </from>
                  <to>
                    <xdr:col>0</xdr:col>
                    <xdr:colOff>1019175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Drop Down 7">
              <controlPr defaultSize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54A88A-FFE8-43B6-B394-401B93D71F2D}">
          <x14:formula1>
            <xm:f>Herleitung!$A$46:$A$51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1"/>
  <sheetViews>
    <sheetView showGridLines="0" showRowColHeaders="0" topLeftCell="A10" workbookViewId="0">
      <selection activeCell="G10" sqref="G10"/>
    </sheetView>
  </sheetViews>
  <sheetFormatPr baseColWidth="10" defaultRowHeight="15"/>
  <cols>
    <col min="1" max="1" width="14.7109375" customWidth="1"/>
  </cols>
  <sheetData>
    <row r="2" spans="1:10">
      <c r="A2" t="s">
        <v>42</v>
      </c>
    </row>
    <row r="3" spans="1:10">
      <c r="A3" s="32" t="s">
        <v>45</v>
      </c>
      <c r="B3" s="9" t="str">
        <f>INDEX('Tabellenwerte Holzarten'!B2:R2,'Tabellenwerte Holzarten'!$C$18)</f>
        <v>GL24h</v>
      </c>
      <c r="D3" s="32" t="s">
        <v>46</v>
      </c>
      <c r="E3" s="9" t="str">
        <f>INDEX('Tabellenwerte Holzarten'!B2:R2,'Tabellenwerte Holzarten'!$E$18)</f>
        <v>GL28c</v>
      </c>
    </row>
    <row r="4" spans="1:10" ht="33">
      <c r="A4" s="20" t="s">
        <v>28</v>
      </c>
      <c r="B4" s="20">
        <f>INDEX('Tabellenwerte Holzarten'!$B3:$R3,'Tabellenwerte Holzarten'!$C$18)</f>
        <v>24</v>
      </c>
      <c r="D4" s="9" t="s">
        <v>28</v>
      </c>
      <c r="E4" s="9">
        <f>INDEX('Tabellenwerte Holzarten'!$B3:$R3,'Tabellenwerte Holzarten'!$E$18)</f>
        <v>28</v>
      </c>
      <c r="G4" s="9" t="s">
        <v>51</v>
      </c>
      <c r="H4" s="13" t="s">
        <v>0</v>
      </c>
      <c r="I4" s="13" t="s">
        <v>64</v>
      </c>
      <c r="J4" s="9" t="s">
        <v>41</v>
      </c>
    </row>
    <row r="5" spans="1:10" ht="18">
      <c r="A5" s="9" t="s">
        <v>29</v>
      </c>
      <c r="B5" s="9">
        <f>INDEX('Tabellenwerte Holzarten'!$B4:$R4,'Tabellenwerte Holzarten'!$C$18)</f>
        <v>28.8</v>
      </c>
      <c r="D5" s="9" t="s">
        <v>29</v>
      </c>
      <c r="E5" s="9">
        <f>INDEX('Tabellenwerte Holzarten'!$B4:$R4,'Tabellenwerte Holzarten'!$E$18)</f>
        <v>28</v>
      </c>
      <c r="G5" s="32" t="s">
        <v>1</v>
      </c>
      <c r="H5" s="9">
        <v>46</v>
      </c>
      <c r="I5" s="9">
        <v>15000</v>
      </c>
      <c r="J5" s="32">
        <v>2</v>
      </c>
    </row>
    <row r="6" spans="1:10" ht="18">
      <c r="A6" s="9" t="s">
        <v>30</v>
      </c>
      <c r="B6" s="9">
        <f>INDEX('Tabellenwerte Holzarten'!$B5:$R5,'Tabellenwerte Holzarten'!$C$18)</f>
        <v>19.2</v>
      </c>
      <c r="D6" s="9" t="s">
        <v>30</v>
      </c>
      <c r="E6" s="9">
        <f>INDEX('Tabellenwerte Holzarten'!$B5:$R5,'Tabellenwerte Holzarten'!$E$18)</f>
        <v>19.5</v>
      </c>
      <c r="G6" s="32" t="s">
        <v>2</v>
      </c>
      <c r="H6" s="9">
        <v>40</v>
      </c>
      <c r="I6" s="9">
        <v>14000</v>
      </c>
      <c r="J6" s="32"/>
    </row>
    <row r="7" spans="1:10" ht="18">
      <c r="A7" s="9" t="s">
        <v>31</v>
      </c>
      <c r="B7" s="9">
        <f>INDEX('Tabellenwerte Holzarten'!$B6:$R6,'Tabellenwerte Holzarten'!$C$18)</f>
        <v>0.5</v>
      </c>
      <c r="D7" s="9" t="s">
        <v>31</v>
      </c>
      <c r="E7" s="9">
        <f>INDEX('Tabellenwerte Holzarten'!$B6:$R6,'Tabellenwerte Holzarten'!$E$18)</f>
        <v>0.5</v>
      </c>
    </row>
    <row r="8" spans="1:10" ht="18">
      <c r="A8" s="9" t="s">
        <v>32</v>
      </c>
      <c r="B8" s="9">
        <f>INDEX('Tabellenwerte Holzarten'!$B7:$R7,'Tabellenwerte Holzarten'!$C$18)</f>
        <v>24</v>
      </c>
      <c r="D8" s="9" t="s">
        <v>32</v>
      </c>
      <c r="E8" s="9">
        <f>INDEX('Tabellenwerte Holzarten'!$B7:$R7,'Tabellenwerte Holzarten'!$E$18)</f>
        <v>24</v>
      </c>
      <c r="H8" t="s">
        <v>41</v>
      </c>
    </row>
    <row r="9" spans="1:10" ht="18">
      <c r="A9" s="9" t="s">
        <v>33</v>
      </c>
      <c r="B9" s="9">
        <f>INDEX('Tabellenwerte Holzarten'!$B8:$R8,'Tabellenwerte Holzarten'!$C$18)</f>
        <v>2.5</v>
      </c>
      <c r="D9" s="9" t="s">
        <v>33</v>
      </c>
      <c r="E9" s="9">
        <f>INDEX('Tabellenwerte Holzarten'!$B8:$R8,'Tabellenwerte Holzarten'!$E$18)</f>
        <v>2.5</v>
      </c>
      <c r="G9" s="32" t="s">
        <v>45</v>
      </c>
      <c r="H9" s="32">
        <v>2</v>
      </c>
    </row>
    <row r="10" spans="1:10" ht="18">
      <c r="A10" s="9" t="s">
        <v>34</v>
      </c>
      <c r="B10" s="9">
        <f>INDEX('Tabellenwerte Holzarten'!$B9:$R9,'Tabellenwerte Holzarten'!$C$18)</f>
        <v>3.5</v>
      </c>
      <c r="D10" s="9" t="s">
        <v>34</v>
      </c>
      <c r="E10" s="9">
        <f>INDEX('Tabellenwerte Holzarten'!$B9:$R9,'Tabellenwerte Holzarten'!$E$18)</f>
        <v>3.5</v>
      </c>
      <c r="G10" s="32" t="s">
        <v>49</v>
      </c>
      <c r="H10" s="32"/>
    </row>
    <row r="11" spans="1:10" ht="18">
      <c r="A11" s="9" t="s">
        <v>35</v>
      </c>
      <c r="B11" s="9">
        <f>INDEX('Tabellenwerte Holzarten'!$B10:$R10,'Tabellenwerte Holzarten'!$C$18)</f>
        <v>0.71399999999999997</v>
      </c>
      <c r="D11" s="9" t="s">
        <v>35</v>
      </c>
      <c r="E11" s="9">
        <f>INDEX('Tabellenwerte Holzarten'!$B10:$R10,'Tabellenwerte Holzarten'!$E$18)</f>
        <v>0.71399999999999997</v>
      </c>
    </row>
    <row r="12" spans="1:10" ht="18">
      <c r="A12" s="9" t="s">
        <v>36</v>
      </c>
      <c r="B12" s="9">
        <f>INDEX('Tabellenwerte Holzarten'!$B11:$R11,'Tabellenwerte Holzarten'!$C$18)</f>
        <v>11500</v>
      </c>
      <c r="D12" s="9" t="s">
        <v>36</v>
      </c>
      <c r="E12" s="9">
        <f>INDEX('Tabellenwerte Holzarten'!$B11:$R11,'Tabellenwerte Holzarten'!$E$18)</f>
        <v>12500</v>
      </c>
    </row>
    <row r="13" spans="1:10" ht="18">
      <c r="A13" s="9" t="s">
        <v>37</v>
      </c>
      <c r="B13" s="9">
        <f>INDEX('Tabellenwerte Holzarten'!$B12:$R12,'Tabellenwerte Holzarten'!$C$18)</f>
        <v>300</v>
      </c>
      <c r="D13" s="9" t="s">
        <v>37</v>
      </c>
      <c r="E13" s="9">
        <f>INDEX('Tabellenwerte Holzarten'!$B12:$R12,'Tabellenwerte Holzarten'!$E$18)</f>
        <v>300</v>
      </c>
    </row>
    <row r="14" spans="1:10" ht="18">
      <c r="A14" s="9" t="s">
        <v>38</v>
      </c>
      <c r="B14" s="9">
        <f>INDEX('Tabellenwerte Holzarten'!$B13:$R13,'Tabellenwerte Holzarten'!$C$18)</f>
        <v>650</v>
      </c>
      <c r="D14" s="9" t="s">
        <v>38</v>
      </c>
      <c r="E14" s="9">
        <f>INDEX('Tabellenwerte Holzarten'!$B13:$R13,'Tabellenwerte Holzarten'!$E$18)</f>
        <v>650</v>
      </c>
    </row>
    <row r="15" spans="1:10" ht="18">
      <c r="A15" s="9" t="s">
        <v>39</v>
      </c>
      <c r="B15" s="9">
        <f>INDEX('Tabellenwerte Holzarten'!$B14:$R14,'Tabellenwerte Holzarten'!$C$18)</f>
        <v>385</v>
      </c>
      <c r="D15" s="9" t="s">
        <v>39</v>
      </c>
      <c r="E15" s="9">
        <f>INDEX('Tabellenwerte Holzarten'!$B14:$R14,'Tabellenwerte Holzarten'!$E$18)</f>
        <v>390</v>
      </c>
    </row>
    <row r="16" spans="1:10" ht="18">
      <c r="A16" s="9" t="s">
        <v>40</v>
      </c>
      <c r="B16" s="9">
        <f>INDEX('Tabellenwerte Holzarten'!$B15:$R15,'Tabellenwerte Holzarten'!$C$18)</f>
        <v>420</v>
      </c>
      <c r="D16" s="9" t="s">
        <v>40</v>
      </c>
      <c r="E16" s="9">
        <f>INDEX('Tabellenwerte Holzarten'!$B15:$R15,'Tabellenwerte Holzarten'!$E$18)</f>
        <v>420</v>
      </c>
    </row>
    <row r="20" spans="1:4">
      <c r="B20" t="s">
        <v>3</v>
      </c>
    </row>
    <row r="21" spans="1:4" ht="18">
      <c r="B21" t="s">
        <v>4</v>
      </c>
      <c r="C21">
        <f>INDEX(H5:H6,J5)</f>
        <v>40</v>
      </c>
      <c r="D21" t="s">
        <v>8</v>
      </c>
    </row>
    <row r="22" spans="1:4">
      <c r="B22" t="s">
        <v>5</v>
      </c>
      <c r="C22">
        <f>Eingabe!E6</f>
        <v>25</v>
      </c>
      <c r="D22" t="s">
        <v>9</v>
      </c>
    </row>
    <row r="23" spans="1:4" ht="18">
      <c r="A23" s="38" t="s">
        <v>45</v>
      </c>
      <c r="B23" s="14" t="s">
        <v>6</v>
      </c>
      <c r="C23" s="15">
        <f>0.082*(1-0.01*C22)*B15</f>
        <v>23.677499999999998</v>
      </c>
      <c r="D23" s="16" t="s">
        <v>8</v>
      </c>
    </row>
    <row r="24" spans="1:4" ht="18">
      <c r="A24" s="39" t="s">
        <v>49</v>
      </c>
      <c r="B24" s="17" t="s">
        <v>6</v>
      </c>
      <c r="C24" s="18">
        <f>0.082/2.5*(1-0.01*C22)*B15</f>
        <v>9.4710000000000019</v>
      </c>
      <c r="D24" s="19" t="s">
        <v>8</v>
      </c>
    </row>
    <row r="25" spans="1:4" ht="18">
      <c r="A25" s="38" t="s">
        <v>45</v>
      </c>
      <c r="B25" s="14" t="s">
        <v>7</v>
      </c>
      <c r="C25" s="15">
        <f>0.082*(1-0.01*C22)*E15</f>
        <v>23.984999999999999</v>
      </c>
      <c r="D25" s="16" t="s">
        <v>8</v>
      </c>
    </row>
    <row r="26" spans="1:4" ht="18">
      <c r="A26" s="39" t="s">
        <v>49</v>
      </c>
      <c r="B26" s="17" t="s">
        <v>7</v>
      </c>
      <c r="C26" s="18">
        <f>0.082/2.5*(1-0.01*C22)*E15</f>
        <v>9.5940000000000012</v>
      </c>
      <c r="D26" s="19" t="s">
        <v>8</v>
      </c>
    </row>
    <row r="27" spans="1:4" ht="18">
      <c r="A27" t="s">
        <v>41</v>
      </c>
      <c r="B27" t="s">
        <v>6</v>
      </c>
      <c r="C27" s="12">
        <f>INDEX(C23:C24,H9)</f>
        <v>9.4710000000000019</v>
      </c>
      <c r="D27" t="s">
        <v>8</v>
      </c>
    </row>
    <row r="28" spans="1:4" ht="18">
      <c r="B28" t="s">
        <v>7</v>
      </c>
      <c r="C28" s="12">
        <f>INDEX(C25:C26,H9)</f>
        <v>9.5940000000000012</v>
      </c>
      <c r="D28" t="s">
        <v>8</v>
      </c>
    </row>
    <row r="29" spans="1:4">
      <c r="B29" t="s">
        <v>53</v>
      </c>
      <c r="C29" s="10">
        <f>C27/C28</f>
        <v>0.98717948717948723</v>
      </c>
    </row>
    <row r="30" spans="1:4">
      <c r="C30" s="10"/>
    </row>
    <row r="32" spans="1:4" ht="18">
      <c r="B32" t="s">
        <v>55</v>
      </c>
      <c r="C32" s="24">
        <f>(C21*PI()*C22^3)/32</f>
        <v>61359.23151542565</v>
      </c>
      <c r="D32" t="s">
        <v>56</v>
      </c>
    </row>
    <row r="33" spans="1:4" ht="18">
      <c r="B33" t="s">
        <v>54</v>
      </c>
      <c r="C33" s="11">
        <f>SQRT((2*C29)/(1+C29))*SQRT(2*C32*0.75*C27*C22)</f>
        <v>4653.1603562954897</v>
      </c>
      <c r="D33" t="s">
        <v>57</v>
      </c>
    </row>
    <row r="35" spans="1:4" ht="18">
      <c r="B35" t="s">
        <v>58</v>
      </c>
      <c r="C35" s="11">
        <f>(2*SQRT(C29/(1+C29)+2))*SQRT(C32/(0.75*C27*C22))</f>
        <v>58.74366392770149</v>
      </c>
      <c r="D35" t="s">
        <v>9</v>
      </c>
    </row>
    <row r="36" spans="1:4" ht="18">
      <c r="B36" t="s">
        <v>59</v>
      </c>
      <c r="C36" s="11">
        <f>4*SQRT(C29/(1+C29))*SQRT(C32/(0.75*C28*C22))</f>
        <v>52.068967698960925</v>
      </c>
      <c r="D36" t="s">
        <v>9</v>
      </c>
    </row>
    <row r="45" spans="1:4">
      <c r="A45" s="9" t="s">
        <v>65</v>
      </c>
      <c r="B45" s="9" t="s">
        <v>68</v>
      </c>
    </row>
    <row r="46" spans="1:4">
      <c r="A46" s="9" t="s">
        <v>74</v>
      </c>
      <c r="B46" s="9">
        <v>0.6</v>
      </c>
    </row>
    <row r="47" spans="1:4">
      <c r="A47" s="9" t="s">
        <v>69</v>
      </c>
      <c r="B47" s="9">
        <v>0.7</v>
      </c>
    </row>
    <row r="48" spans="1:4">
      <c r="A48" s="9" t="s">
        <v>70</v>
      </c>
      <c r="B48" s="9">
        <v>0.8</v>
      </c>
    </row>
    <row r="49" spans="1:2">
      <c r="A49" s="9" t="s">
        <v>71</v>
      </c>
      <c r="B49" s="9">
        <v>0.9</v>
      </c>
    </row>
    <row r="50" spans="1:2">
      <c r="A50" s="9" t="s">
        <v>72</v>
      </c>
      <c r="B50" s="9">
        <v>1</v>
      </c>
    </row>
    <row r="51" spans="1:2">
      <c r="A51" s="9" t="s">
        <v>73</v>
      </c>
      <c r="B51" s="9">
        <v>1.1000000000000001</v>
      </c>
    </row>
  </sheetData>
  <sheetProtection algorithmName="SHA-512" hashValue="FW5DHbbsQ7oWlmuhM6JHE06TibhDkttOlpfipXvgCAwZJrGZLIOpC5Y1sxn0KAjLXNQ3aUQp/BVftkmhMfCsGw==" saltValue="Vw5Vx0YOxqixDnOnvbbxzQ==" spinCount="100000"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showGridLines="0" showRowColHeaders="0" workbookViewId="0">
      <selection activeCell="F17" sqref="F17"/>
    </sheetView>
  </sheetViews>
  <sheetFormatPr baseColWidth="10" defaultColWidth="8.85546875" defaultRowHeight="15"/>
  <sheetData>
    <row r="1" spans="1:18">
      <c r="A1" t="s">
        <v>10</v>
      </c>
    </row>
    <row r="2" spans="1:18" ht="15.75" thickBot="1">
      <c r="A2" t="s">
        <v>11</v>
      </c>
      <c r="B2" s="33" t="s">
        <v>12</v>
      </c>
      <c r="C2" s="33" t="s">
        <v>13</v>
      </c>
      <c r="D2" s="33" t="s">
        <v>14</v>
      </c>
      <c r="E2" s="33" t="s">
        <v>15</v>
      </c>
      <c r="F2" s="33" t="s">
        <v>16</v>
      </c>
      <c r="G2" s="33" t="s">
        <v>17</v>
      </c>
      <c r="H2" s="33" t="s">
        <v>18</v>
      </c>
      <c r="I2" s="33" t="s">
        <v>19</v>
      </c>
      <c r="J2" s="33" t="s">
        <v>20</v>
      </c>
      <c r="K2" s="33" t="s">
        <v>21</v>
      </c>
      <c r="L2" s="33" t="s">
        <v>22</v>
      </c>
      <c r="M2" s="33" t="s">
        <v>23</v>
      </c>
      <c r="N2" s="33" t="s">
        <v>24</v>
      </c>
      <c r="O2" s="33" t="s">
        <v>25</v>
      </c>
      <c r="P2" s="33" t="s">
        <v>26</v>
      </c>
      <c r="Q2" s="33" t="s">
        <v>27</v>
      </c>
      <c r="R2" s="33" t="s">
        <v>62</v>
      </c>
    </row>
    <row r="3" spans="1:18" ht="18">
      <c r="A3" t="s">
        <v>28</v>
      </c>
      <c r="B3" s="1">
        <v>16</v>
      </c>
      <c r="C3" s="2">
        <v>24</v>
      </c>
      <c r="D3" s="2">
        <v>30</v>
      </c>
      <c r="E3" s="2">
        <v>35</v>
      </c>
      <c r="F3" s="2">
        <v>30</v>
      </c>
      <c r="G3" s="2">
        <v>35</v>
      </c>
      <c r="H3" s="2">
        <v>40</v>
      </c>
      <c r="I3" s="2">
        <v>60</v>
      </c>
      <c r="J3" s="2">
        <v>24</v>
      </c>
      <c r="K3" s="2">
        <v>24</v>
      </c>
      <c r="L3" s="2">
        <v>28</v>
      </c>
      <c r="M3" s="2">
        <v>28</v>
      </c>
      <c r="N3" s="2">
        <v>30</v>
      </c>
      <c r="O3" s="2">
        <v>30</v>
      </c>
      <c r="P3" s="2">
        <v>32</v>
      </c>
      <c r="Q3" s="2">
        <v>32</v>
      </c>
      <c r="R3" s="3">
        <v>24</v>
      </c>
    </row>
    <row r="4" spans="1:18" ht="18">
      <c r="A4" t="s">
        <v>29</v>
      </c>
      <c r="B4" s="4">
        <v>16</v>
      </c>
      <c r="C4">
        <v>24</v>
      </c>
      <c r="D4">
        <v>30</v>
      </c>
      <c r="E4">
        <v>35</v>
      </c>
      <c r="F4">
        <v>30</v>
      </c>
      <c r="G4">
        <v>35</v>
      </c>
      <c r="H4">
        <v>40</v>
      </c>
      <c r="I4">
        <v>60</v>
      </c>
      <c r="J4">
        <v>24</v>
      </c>
      <c r="K4">
        <v>28.8</v>
      </c>
      <c r="L4">
        <v>28</v>
      </c>
      <c r="M4">
        <v>33.6</v>
      </c>
      <c r="N4">
        <v>30</v>
      </c>
      <c r="O4">
        <v>36</v>
      </c>
      <c r="P4">
        <v>32</v>
      </c>
      <c r="Q4">
        <v>38.4</v>
      </c>
      <c r="R4" s="5">
        <v>24</v>
      </c>
    </row>
    <row r="5" spans="1:18" ht="18">
      <c r="A5" t="s">
        <v>30</v>
      </c>
      <c r="B5" s="4">
        <v>8.5</v>
      </c>
      <c r="C5">
        <v>14.5</v>
      </c>
      <c r="D5">
        <v>19</v>
      </c>
      <c r="E5">
        <v>22.5</v>
      </c>
      <c r="F5">
        <v>18</v>
      </c>
      <c r="G5">
        <v>21</v>
      </c>
      <c r="H5">
        <v>24</v>
      </c>
      <c r="I5">
        <v>36</v>
      </c>
      <c r="J5">
        <v>17</v>
      </c>
      <c r="K5">
        <v>19.2</v>
      </c>
      <c r="L5">
        <v>19.5</v>
      </c>
      <c r="M5">
        <v>22.3</v>
      </c>
      <c r="N5">
        <v>19.5</v>
      </c>
      <c r="O5">
        <v>24</v>
      </c>
      <c r="P5">
        <v>19.5</v>
      </c>
      <c r="Q5">
        <v>25.6</v>
      </c>
      <c r="R5" s="5">
        <v>16.5</v>
      </c>
    </row>
    <row r="6" spans="1:18" ht="18">
      <c r="A6" t="s">
        <v>31</v>
      </c>
      <c r="B6" s="4">
        <v>0.4</v>
      </c>
      <c r="C6">
        <v>0.4</v>
      </c>
      <c r="D6">
        <v>0.4</v>
      </c>
      <c r="E6">
        <v>0.4</v>
      </c>
      <c r="F6">
        <v>0.6</v>
      </c>
      <c r="G6">
        <v>0.6</v>
      </c>
      <c r="H6">
        <v>0.6</v>
      </c>
      <c r="I6">
        <v>0.6</v>
      </c>
      <c r="J6">
        <v>0.5</v>
      </c>
      <c r="K6">
        <v>0.5</v>
      </c>
      <c r="L6">
        <v>0.5</v>
      </c>
      <c r="M6">
        <v>0.5</v>
      </c>
      <c r="N6">
        <v>0.5</v>
      </c>
      <c r="O6">
        <v>0.5</v>
      </c>
      <c r="P6">
        <v>0.5</v>
      </c>
      <c r="Q6">
        <v>0.5</v>
      </c>
      <c r="R6" s="5">
        <v>0.12</v>
      </c>
    </row>
    <row r="7" spans="1:18" ht="18">
      <c r="A7" t="s">
        <v>32</v>
      </c>
      <c r="B7" s="4">
        <v>16</v>
      </c>
      <c r="C7">
        <v>21</v>
      </c>
      <c r="D7">
        <v>24</v>
      </c>
      <c r="E7">
        <v>25</v>
      </c>
      <c r="F7">
        <v>24</v>
      </c>
      <c r="G7">
        <v>25</v>
      </c>
      <c r="H7">
        <v>27</v>
      </c>
      <c r="I7">
        <v>33</v>
      </c>
      <c r="J7">
        <v>21.5</v>
      </c>
      <c r="K7">
        <v>24</v>
      </c>
      <c r="L7">
        <v>24</v>
      </c>
      <c r="M7">
        <v>28</v>
      </c>
      <c r="N7">
        <v>24.5</v>
      </c>
      <c r="O7">
        <v>30</v>
      </c>
      <c r="P7">
        <v>24.5</v>
      </c>
      <c r="Q7">
        <v>32</v>
      </c>
      <c r="R7" s="5">
        <v>24</v>
      </c>
    </row>
    <row r="8" spans="1:18" ht="18">
      <c r="A8" t="s">
        <v>33</v>
      </c>
      <c r="B8" s="4">
        <v>2</v>
      </c>
      <c r="C8">
        <v>2.5</v>
      </c>
      <c r="D8">
        <v>2.7</v>
      </c>
      <c r="E8">
        <v>2.7</v>
      </c>
      <c r="F8">
        <v>5.3</v>
      </c>
      <c r="G8">
        <v>5.4</v>
      </c>
      <c r="H8">
        <v>5.5</v>
      </c>
      <c r="I8">
        <v>10.5</v>
      </c>
      <c r="J8">
        <v>2.5</v>
      </c>
      <c r="K8">
        <v>2.5</v>
      </c>
      <c r="L8">
        <v>2.5</v>
      </c>
      <c r="M8">
        <v>2.5</v>
      </c>
      <c r="N8">
        <v>2.5</v>
      </c>
      <c r="O8">
        <v>2.5</v>
      </c>
      <c r="P8">
        <v>2.5</v>
      </c>
      <c r="Q8">
        <v>2.5</v>
      </c>
      <c r="R8" s="5">
        <v>2.7</v>
      </c>
    </row>
    <row r="9" spans="1:18" ht="18">
      <c r="A9" t="s">
        <v>34</v>
      </c>
      <c r="B9" s="4">
        <v>3</v>
      </c>
      <c r="C9">
        <v>4</v>
      </c>
      <c r="D9">
        <v>4</v>
      </c>
      <c r="E9">
        <v>4</v>
      </c>
      <c r="F9">
        <v>3.9</v>
      </c>
      <c r="G9">
        <v>4.0999999999999996</v>
      </c>
      <c r="H9">
        <v>4.2</v>
      </c>
      <c r="I9">
        <v>4.8</v>
      </c>
      <c r="J9">
        <v>3.5</v>
      </c>
      <c r="K9">
        <v>3.5</v>
      </c>
      <c r="L9">
        <v>3.5</v>
      </c>
      <c r="M9">
        <v>3.5</v>
      </c>
      <c r="N9">
        <v>3.5</v>
      </c>
      <c r="O9">
        <v>3.5</v>
      </c>
      <c r="P9">
        <v>3.5</v>
      </c>
      <c r="Q9">
        <v>3.5</v>
      </c>
      <c r="R9" s="5">
        <v>2.7</v>
      </c>
    </row>
    <row r="10" spans="1:18" ht="18">
      <c r="A10" t="s">
        <v>35</v>
      </c>
      <c r="B10" s="4">
        <v>0.67</v>
      </c>
      <c r="C10">
        <v>0.5</v>
      </c>
      <c r="D10">
        <v>0.5</v>
      </c>
      <c r="E10">
        <v>0.5</v>
      </c>
      <c r="F10">
        <v>0.67</v>
      </c>
      <c r="G10">
        <v>0.67</v>
      </c>
      <c r="H10">
        <v>0.67</v>
      </c>
      <c r="I10">
        <v>0.67</v>
      </c>
      <c r="J10">
        <v>0.71399999999999997</v>
      </c>
      <c r="K10">
        <v>0.71399999999999997</v>
      </c>
      <c r="L10">
        <v>0.71399999999999997</v>
      </c>
      <c r="M10">
        <v>0.71399999999999997</v>
      </c>
      <c r="N10">
        <v>0.71399999999999997</v>
      </c>
      <c r="O10">
        <v>0.71399999999999997</v>
      </c>
      <c r="P10">
        <v>0.71399999999999997</v>
      </c>
      <c r="Q10">
        <v>0.71399999999999997</v>
      </c>
      <c r="R10" s="5"/>
    </row>
    <row r="11" spans="1:18" ht="18">
      <c r="A11" t="s">
        <v>36</v>
      </c>
      <c r="B11" s="4">
        <v>8000</v>
      </c>
      <c r="C11">
        <v>11000</v>
      </c>
      <c r="D11">
        <v>12000</v>
      </c>
      <c r="E11">
        <v>13000</v>
      </c>
      <c r="F11">
        <v>11000</v>
      </c>
      <c r="G11">
        <v>12000</v>
      </c>
      <c r="H11">
        <v>13000</v>
      </c>
      <c r="I11">
        <v>17000</v>
      </c>
      <c r="J11">
        <v>11000</v>
      </c>
      <c r="K11">
        <v>11500</v>
      </c>
      <c r="L11">
        <v>12500</v>
      </c>
      <c r="M11">
        <v>12600</v>
      </c>
      <c r="N11">
        <v>13000</v>
      </c>
      <c r="O11">
        <v>13600</v>
      </c>
      <c r="P11">
        <v>13500</v>
      </c>
      <c r="Q11">
        <v>14200</v>
      </c>
      <c r="R11" s="5">
        <v>12000</v>
      </c>
    </row>
    <row r="12" spans="1:18" ht="18">
      <c r="A12" t="s">
        <v>37</v>
      </c>
      <c r="B12" s="4">
        <v>270</v>
      </c>
      <c r="C12">
        <v>370</v>
      </c>
      <c r="D12">
        <v>400</v>
      </c>
      <c r="E12">
        <v>430</v>
      </c>
      <c r="F12">
        <v>730</v>
      </c>
      <c r="G12">
        <v>800</v>
      </c>
      <c r="H12">
        <v>870</v>
      </c>
      <c r="I12">
        <v>1130</v>
      </c>
      <c r="J12">
        <v>300</v>
      </c>
      <c r="K12">
        <v>300</v>
      </c>
      <c r="L12">
        <v>300</v>
      </c>
      <c r="M12">
        <v>300</v>
      </c>
      <c r="N12">
        <v>300</v>
      </c>
      <c r="O12">
        <v>300</v>
      </c>
      <c r="P12">
        <v>300</v>
      </c>
      <c r="Q12">
        <v>300</v>
      </c>
      <c r="R12" s="5">
        <v>370</v>
      </c>
    </row>
    <row r="13" spans="1:18" ht="18">
      <c r="A13" t="s">
        <v>38</v>
      </c>
      <c r="B13" s="4">
        <v>500</v>
      </c>
      <c r="C13">
        <v>690</v>
      </c>
      <c r="D13">
        <v>750</v>
      </c>
      <c r="E13">
        <v>810</v>
      </c>
      <c r="F13">
        <v>690</v>
      </c>
      <c r="G13">
        <v>750</v>
      </c>
      <c r="H13">
        <v>810</v>
      </c>
      <c r="I13">
        <v>1060</v>
      </c>
      <c r="J13">
        <v>650</v>
      </c>
      <c r="K13">
        <v>650</v>
      </c>
      <c r="L13">
        <v>650</v>
      </c>
      <c r="M13">
        <v>650</v>
      </c>
      <c r="N13">
        <v>650</v>
      </c>
      <c r="O13">
        <v>650</v>
      </c>
      <c r="P13">
        <v>650</v>
      </c>
      <c r="Q13">
        <v>650</v>
      </c>
      <c r="R13" s="5">
        <v>690</v>
      </c>
    </row>
    <row r="14" spans="1:18" ht="18">
      <c r="A14" t="s">
        <v>39</v>
      </c>
      <c r="B14" s="4">
        <v>310</v>
      </c>
      <c r="C14">
        <v>350</v>
      </c>
      <c r="D14">
        <v>380</v>
      </c>
      <c r="E14">
        <v>390</v>
      </c>
      <c r="F14">
        <v>530</v>
      </c>
      <c r="G14">
        <v>540</v>
      </c>
      <c r="H14">
        <v>550</v>
      </c>
      <c r="I14">
        <v>700</v>
      </c>
      <c r="J14">
        <v>365</v>
      </c>
      <c r="K14">
        <v>385</v>
      </c>
      <c r="L14">
        <v>390</v>
      </c>
      <c r="M14">
        <v>425</v>
      </c>
      <c r="N14">
        <v>390</v>
      </c>
      <c r="O14">
        <v>430</v>
      </c>
      <c r="P14">
        <v>400</v>
      </c>
      <c r="Q14">
        <v>440</v>
      </c>
      <c r="R14" s="5">
        <v>470</v>
      </c>
    </row>
    <row r="15" spans="1:18" ht="18.75" thickBot="1">
      <c r="A15" t="s">
        <v>40</v>
      </c>
      <c r="B15" s="6">
        <v>370</v>
      </c>
      <c r="C15" s="7">
        <v>420</v>
      </c>
      <c r="D15" s="7">
        <v>460</v>
      </c>
      <c r="E15" s="7">
        <v>470</v>
      </c>
      <c r="F15" s="7">
        <v>640</v>
      </c>
      <c r="G15" s="7">
        <v>650</v>
      </c>
      <c r="H15" s="7">
        <v>660</v>
      </c>
      <c r="I15" s="7">
        <v>840</v>
      </c>
      <c r="J15" s="7">
        <v>400</v>
      </c>
      <c r="K15" s="7">
        <v>420</v>
      </c>
      <c r="L15" s="7">
        <v>420</v>
      </c>
      <c r="M15" s="7">
        <v>460</v>
      </c>
      <c r="N15" s="7">
        <v>430</v>
      </c>
      <c r="O15" s="7">
        <v>480</v>
      </c>
      <c r="P15" s="7">
        <v>440</v>
      </c>
      <c r="Q15" s="7">
        <v>490</v>
      </c>
      <c r="R15" s="8"/>
    </row>
    <row r="16" spans="1:18" ht="15.75" thickBot="1"/>
    <row r="17" spans="1:6">
      <c r="A17" t="s">
        <v>12</v>
      </c>
      <c r="C17" s="34" t="s">
        <v>47</v>
      </c>
      <c r="D17" s="35"/>
      <c r="E17" s="34" t="s">
        <v>48</v>
      </c>
      <c r="F17" s="35"/>
    </row>
    <row r="18" spans="1:6" ht="15.75" thickBot="1">
      <c r="A18" t="s">
        <v>13</v>
      </c>
      <c r="C18" s="36">
        <v>10</v>
      </c>
      <c r="D18" s="37"/>
      <c r="E18" s="36">
        <v>11</v>
      </c>
      <c r="F18" s="37"/>
    </row>
    <row r="19" spans="1:6">
      <c r="A19" t="s">
        <v>14</v>
      </c>
    </row>
    <row r="20" spans="1:6">
      <c r="A20" t="s">
        <v>15</v>
      </c>
    </row>
    <row r="21" spans="1:6">
      <c r="A21" t="s">
        <v>16</v>
      </c>
    </row>
    <row r="22" spans="1:6">
      <c r="A22" t="s">
        <v>17</v>
      </c>
    </row>
    <row r="23" spans="1:6">
      <c r="A23" t="s">
        <v>18</v>
      </c>
    </row>
    <row r="24" spans="1:6">
      <c r="A24" t="s">
        <v>19</v>
      </c>
    </row>
    <row r="25" spans="1:6">
      <c r="A25" t="s">
        <v>20</v>
      </c>
    </row>
    <row r="26" spans="1:6">
      <c r="A26" t="s">
        <v>21</v>
      </c>
    </row>
    <row r="27" spans="1:6">
      <c r="A27" t="s">
        <v>22</v>
      </c>
    </row>
    <row r="28" spans="1:6">
      <c r="A28" t="s">
        <v>23</v>
      </c>
    </row>
    <row r="29" spans="1:6">
      <c r="A29" t="s">
        <v>24</v>
      </c>
    </row>
    <row r="30" spans="1:6">
      <c r="A30" t="s">
        <v>25</v>
      </c>
    </row>
    <row r="31" spans="1:6">
      <c r="A31" t="s">
        <v>26</v>
      </c>
    </row>
    <row r="32" spans="1:6">
      <c r="A32" t="s">
        <v>27</v>
      </c>
    </row>
    <row r="33" spans="1:1">
      <c r="A33" t="s">
        <v>62</v>
      </c>
    </row>
  </sheetData>
  <sheetProtection algorithmName="SHA-512" hashValue="qwS9I4g6FiVVTblqFoeEPkGgIwXtIW8c4zCVmnXbBJ+6aprSeT0fupWhFxXi0GrI+BkgM6qdOpaDQziedWB5/A==" saltValue="Pa2YhzK/zg6nv/k6XO6dV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Herleitung</vt:lpstr>
      <vt:lpstr>Tabellenwerte Holzarten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MATEO Holznagel Bemessungstool</dc:title>
  <dc:creator/>
  <cp:keywords>25.08.2020</cp:keywords>
  <cp:lastModifiedBy/>
  <dcterms:created xsi:type="dcterms:W3CDTF">2015-06-05T18:19:34Z</dcterms:created>
  <dcterms:modified xsi:type="dcterms:W3CDTF">2025-04-30T13:18:05Z</dcterms:modified>
  <cp:category>Version 1</cp:category>
</cp:coreProperties>
</file>